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20" tabRatio="815" activeTab="4"/>
  </bookViews>
  <sheets>
    <sheet name="Tabela elementów scalonych" sheetId="1" r:id="rId1"/>
    <sheet name="Droga wew. Bobrowice dz. Nr 716" sheetId="2" r:id="rId2"/>
    <sheet name="Droga wew. Bobrowice dz. Nr 726" sheetId="3" r:id="rId3"/>
    <sheet name="Droga wew. Bronków dz. Nr 259_1" sheetId="4" r:id="rId4"/>
    <sheet name="Droga wew. Janiszowice-Struzka" sheetId="5" r:id="rId5"/>
  </sheets>
  <definedNames>
    <definedName name="_xlnm.Print_Area" localSheetId="0">'Tabela elementów scalonych'!$B$2:$H$15</definedName>
  </definedNames>
  <calcPr fullCalcOnLoad="1"/>
</workbook>
</file>

<file path=xl/comments3.xml><?xml version="1.0" encoding="utf-8"?>
<comments xmlns="http://schemas.openxmlformats.org/spreadsheetml/2006/main">
  <authors>
    <author>T.O.M.C.I.O</author>
  </authors>
  <commentList>
    <comment ref="F26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T.O.M.C.I.O</author>
  </authors>
  <commentList>
    <comment ref="F2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<sst xmlns="http://schemas.openxmlformats.org/spreadsheetml/2006/main" count="304" uniqueCount="86">
  <si>
    <t>L.p.</t>
  </si>
  <si>
    <t>D.01.01.01.</t>
  </si>
  <si>
    <t>m2</t>
  </si>
  <si>
    <t>D.04.00.00.</t>
  </si>
  <si>
    <t>D.06.00.00</t>
  </si>
  <si>
    <t>D.06.01.01.</t>
  </si>
  <si>
    <t>D.01.00.00.</t>
  </si>
  <si>
    <t>D.05.00.00.</t>
  </si>
  <si>
    <t>km</t>
  </si>
  <si>
    <t>Wyszczególnienie elementów
 rozliczeniowych</t>
  </si>
  <si>
    <t>Wartość</t>
  </si>
  <si>
    <t>Razem: ROBOTY PRZYGOTOWAWCZE</t>
  </si>
  <si>
    <t>OGÓŁEM WARTOŚĆ ROBÓT (NETTO)</t>
  </si>
  <si>
    <t>Razem: NAWIERZCHNIE</t>
  </si>
  <si>
    <t>Razem: PODBUDOWY</t>
  </si>
  <si>
    <t>D.04.04.02.</t>
  </si>
  <si>
    <t>D.04.01.01.</t>
  </si>
  <si>
    <t>BRANŻA:</t>
  </si>
  <si>
    <t xml:space="preserve">  TABELA   ELEMENTÓW   ROZLICZENIOWYCH</t>
  </si>
  <si>
    <t>D-04.03.01</t>
  </si>
  <si>
    <t>D.04.08.01.</t>
  </si>
  <si>
    <t>D.05.03.05a.</t>
  </si>
  <si>
    <t xml:space="preserve"> m2</t>
  </si>
  <si>
    <t>Razem ROBOTY WYKOŃCZENIOWE</t>
  </si>
  <si>
    <t xml:space="preserve">Uzupełnienie poboczy humusem z obsianiem mieszanką traw niskich w-wą średniej grub. 5 cm,                                                                         
</t>
  </si>
  <si>
    <t>I</t>
  </si>
  <si>
    <t>ROBOTY PRZYGOTOWAWCZE</t>
  </si>
  <si>
    <t>Nr SST</t>
  </si>
  <si>
    <r>
      <t xml:space="preserve">Roboty pomiarowe przy liniowych  rob. ziemnych w terenie płaskim       </t>
    </r>
    <r>
      <rPr>
        <sz val="12"/>
        <rFont val="Arial"/>
        <family val="2"/>
      </rPr>
      <t xml:space="preserve">                                                                            </t>
    </r>
  </si>
  <si>
    <t xml:space="preserve">Jednostka        nazwa        </t>
  </si>
  <si>
    <t xml:space="preserve">Cena Jedn.        PLN    </t>
  </si>
  <si>
    <t>Ilość</t>
  </si>
  <si>
    <t>D.01.02.04</t>
  </si>
  <si>
    <t>m</t>
  </si>
  <si>
    <t xml:space="preserve">Rozebranie ścieku korytkowego z betonowych elementów prefabrykowanych                    z wywiezieniem materiału na składowisko Wykonawcy z utylizacją                                                                                </t>
  </si>
  <si>
    <t>PODBUDOWY</t>
  </si>
  <si>
    <t>II</t>
  </si>
  <si>
    <t>Oczyszczenie nawierzchni drogowych nieulepszonych: trasa główna wraz z skrzyżowaniami oraz zjazdami bitumicznymi</t>
  </si>
  <si>
    <t xml:space="preserve">Skropienie niebitumicznych nawierzchni drogowych - asfaltem </t>
  </si>
  <si>
    <t xml:space="preserve">Skropienie bitumicznych nawierzchni drogowych - asfaltem          </t>
  </si>
  <si>
    <r>
      <t xml:space="preserve">Podbudowa zasadnicza z kruszywa łamanego stabilizowanego mechanicznie grub. 20 cm: zjazdy bitumiczne oraz chodnik
</t>
    </r>
  </si>
  <si>
    <t>NAWIERZCHNIE</t>
  </si>
  <si>
    <t>III</t>
  </si>
  <si>
    <t xml:space="preserve">Warstwa ścieralna z mieszanek mineralno-asfaltowych typu AC11S,                                grub. warstwy po zagęszczeniu 4cm
</t>
  </si>
  <si>
    <r>
      <t>Warstwa ścieralna z mieszanek mineralno-asfaltowych typu AC11S, grub. warstwy po zagęszczeniu 5cm</t>
    </r>
    <r>
      <rPr>
        <sz val="12"/>
        <rFont val="Arial"/>
        <family val="2"/>
      </rPr>
      <t xml:space="preserve">
</t>
    </r>
  </si>
  <si>
    <t>ROBOTY WYKOŃCZENIOWE</t>
  </si>
  <si>
    <t>IV</t>
  </si>
  <si>
    <t xml:space="preserve">Umocnienie dna rowu prefabrykowanym ściekiem muldowym, drogowym o szerokości 60 cm                                                                     
</t>
  </si>
  <si>
    <t>tona</t>
  </si>
  <si>
    <t>Oczyszczenie nawierzchni drogowych nieulepszonych: trasa główna wraz z skrzyżowaniem oraz zjazdami bitumicznymi</t>
  </si>
  <si>
    <t>Oczyszczenie nawierzchni drogowych ulepszonych z mas asfaltowo-bitumicznych: trasa główna wraz z skrzyżowaniem</t>
  </si>
  <si>
    <t>DROGOWA</t>
  </si>
  <si>
    <t>Oczyszczenie nawierzchni drogowych nieulepszonych: trasa główna wraz ze  zjazdami bitumicznymi i chodnikiem</t>
  </si>
  <si>
    <t>Oczyszczenie nawierzchni drogowych ulepszonych z mas asfaltowo-bitumicznych: trasa główna</t>
  </si>
  <si>
    <t>Oczyszczenie nawierzchni drogowych ulepszonych z mas asfaltowo-bitumicznych: trasa główna wraz ze skrzyżowaniem</t>
  </si>
  <si>
    <t>Oczyszczenie nawierzchni drogowych nieulepszonych: trasa główna wraz ze skrzyżowaniem oraz zjazdami bitumicznymi</t>
  </si>
  <si>
    <t>szt.</t>
  </si>
  <si>
    <t xml:space="preserve">Regulacja pionowa studzienek dla  urządzeń podziemnych - zawory wodociągowe, beton 0,05m3                                                                                  </t>
  </si>
  <si>
    <t>Regulacja pionowa studzienek dla urządzeń podziemnych - włazy kanałowe, beton 0,15m3</t>
  </si>
  <si>
    <t>D.08.05.01.</t>
  </si>
  <si>
    <t>D.04.08.05.</t>
  </si>
  <si>
    <r>
      <rPr>
        <b/>
        <sz val="14"/>
        <color indexed="8"/>
        <rFont val="Czcionka tekstu podstawowego"/>
        <family val="0"/>
      </rPr>
      <t>ZAKRES OPRACOWANIA:</t>
    </r>
    <r>
      <rPr>
        <sz val="14"/>
        <rFont val="Arial CE"/>
        <family val="0"/>
      </rPr>
      <t xml:space="preserve">  Remont drogi wewnętrznej w miejscowości Bronków na działce o nr ewid.  259/1 i 257, obręb Bronków</t>
    </r>
  </si>
  <si>
    <r>
      <rPr>
        <b/>
        <sz val="14"/>
        <color indexed="8"/>
        <rFont val="Czcionka tekstu podstawowego"/>
        <family val="0"/>
      </rPr>
      <t>ZAKRES OPRACOWANIA:</t>
    </r>
    <r>
      <rPr>
        <sz val="14"/>
        <rFont val="Arial CE"/>
        <family val="0"/>
      </rPr>
      <t xml:space="preserve">  Remont drogi wewnętrznej Janiszowice - Strużka na działce o nr ewid.  293, obręb Strużka</t>
    </r>
  </si>
  <si>
    <r>
      <rPr>
        <b/>
        <sz val="12"/>
        <color indexed="8"/>
        <rFont val="Czcionka tekstu podstawowego"/>
        <family val="0"/>
      </rPr>
      <t>ZAKRES OPRACOWANIA:</t>
    </r>
    <r>
      <rPr>
        <sz val="12"/>
        <rFont val="Arial CE"/>
        <family val="0"/>
      </rPr>
      <t xml:space="preserve">  Remont dróg wewnętrznych w miejscowości Bobrowice na działce o nr ewid.  </t>
    </r>
    <r>
      <rPr>
        <b/>
        <sz val="12"/>
        <rFont val="Arial CE"/>
        <family val="0"/>
      </rPr>
      <t>726 i 118/4</t>
    </r>
    <r>
      <rPr>
        <sz val="12"/>
        <rFont val="Arial CE"/>
        <family val="0"/>
      </rPr>
      <t>, obręb Bobrowice</t>
    </r>
  </si>
  <si>
    <r>
      <rPr>
        <b/>
        <sz val="14"/>
        <color indexed="8"/>
        <rFont val="Czcionka tekstu podstawowego"/>
        <family val="0"/>
      </rPr>
      <t>ZAKRES OPRACOWANIA:</t>
    </r>
    <r>
      <rPr>
        <sz val="14"/>
        <rFont val="Arial CE"/>
        <family val="0"/>
      </rPr>
      <t xml:space="preserve">  Remont drogi wewnętrznej w miejscowości Bobrowice na działce o nr ewid.  </t>
    </r>
    <r>
      <rPr>
        <b/>
        <sz val="14"/>
        <rFont val="Arial CE"/>
        <family val="0"/>
      </rPr>
      <t>716</t>
    </r>
    <r>
      <rPr>
        <sz val="14"/>
        <rFont val="Arial CE"/>
        <family val="0"/>
      </rPr>
      <t>, obręb Bobrowice</t>
    </r>
  </si>
  <si>
    <t>Remont drogi w miejscowości Bobrowice, działka nr 716.</t>
  </si>
  <si>
    <t>Remont dróg w miejscowości Bobrowice,  działka nr 726 i 118/4</t>
  </si>
  <si>
    <t xml:space="preserve">Remont drogi w miejscowości Bronków,  działka nr 259/1, 257 </t>
  </si>
  <si>
    <t>Remont drogi Janiszowice - Struzka,  działka nr 293</t>
  </si>
  <si>
    <t>Wartość Netto [PLN]</t>
  </si>
  <si>
    <t>Wartość BRUTTO [PLN]</t>
  </si>
  <si>
    <t>Zestawienie wartości robót na poszczególnych odcinkach</t>
  </si>
  <si>
    <t xml:space="preserve">Remont drogi Janiszowice - Strużka działka nr 293                                                                                                       </t>
  </si>
  <si>
    <t xml:space="preserve">Remont drogi w miejscowości Bobrowice działka nr 716                                                                                                                </t>
  </si>
  <si>
    <t xml:space="preserve">Remont dróg  w miejscowości Bobrowice działka nr 726 i 118/4                                                                                                               </t>
  </si>
  <si>
    <t xml:space="preserve">Remont drogi  w miejscowości Bronków działka nr 259/1 i 257                                                                                                             </t>
  </si>
  <si>
    <t>Wyrównanie istniejącej nawierzchni z kruszywa łamanego mieszanką mineralno-asfaltową 75kg/1m2 oraz wykonanie połączeń z drogami sąsiadującymi, mieszanka BA typ. AC11S</t>
  </si>
  <si>
    <t>Wyrównanie istniejącej nawierzchni z kruszywa łamanego mieszanką mineralno-asfaltową 75kg/1m2 oraz wykonanie połączeń z drogami sąsiadującymi, mieszanka BA typ. AC11S.</t>
  </si>
  <si>
    <t>data</t>
  </si>
  <si>
    <t>podpis</t>
  </si>
  <si>
    <t>RAZEM:</t>
  </si>
  <si>
    <t>ZBIORCZE  ZESTAWIENIE  WARTOŚCI OFERTWYCH DLA REMOINTU 4 DRÓG GMINNYCH</t>
  </si>
  <si>
    <t>Koryto wykonane na zjazdach bitumicznych oraz chodniku na średnią głębębokość 25 cm, w gruntach kat.II-IV. Uwzględnić  możliwe utwardzenie istn. zjazdów np.kruszywem.</t>
  </si>
  <si>
    <t>Profilowanie i zagęszczanie istniejącej nawierzchni drogi głównej z kruszywa łamanego</t>
  </si>
  <si>
    <t>Remont cząstkowy nawierzchni tłuczniowej przed równaniem i profilowaniem - zasypanie wybojów, nierówności na średnią  głębokość  5cm.</t>
  </si>
  <si>
    <t>D.01.03.08.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</si>
</sst>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#,##0.00000000000000"/>
    <numFmt numFmtId="187" formatCode="#,##0.000000000000000"/>
    <numFmt numFmtId="188" formatCode="#,##0.0000000000000000"/>
    <numFmt numFmtId="189" formatCode="#,##0.00000000000000000"/>
    <numFmt numFmtId="190" formatCode="#,##0.000000000000000000"/>
    <numFmt numFmtId="191" formatCode="#,##0.0000000000000000000"/>
    <numFmt numFmtId="192" formatCode="#,##0.00000000000000000000"/>
    <numFmt numFmtId="193" formatCode="#,##0.000000000000000000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#,##0.00\ &quot;zł&quot;"/>
    <numFmt numFmtId="200" formatCode="_-* #,##0.00\ [$zł-415]_-;\-* #,##0.00\ [$zł-415]_-;_-* &quot;-&quot;??\ [$zł-415]_-;_-@_-"/>
    <numFmt numFmtId="201" formatCode="&quot;Tak&quot;;&quot;Tak&quot;;&quot;Nie&quot;"/>
    <numFmt numFmtId="202" formatCode="&quot;Prawda&quot;;&quot;Prawda&quot;;&quot;Fałsz&quot;"/>
    <numFmt numFmtId="203" formatCode="&quot;Włączone&quot;;&quot;Włączone&quot;;&quot;Wyłączone&quot;"/>
    <numFmt numFmtId="204" formatCode="[$€-2]\ #,##0.00_);[Red]\([$€-2]\ #,##0.00\)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b/>
      <i/>
      <u val="single"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 CE"/>
      <family val="0"/>
    </font>
    <font>
      <sz val="14"/>
      <name val="Arial CE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8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b/>
      <sz val="18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8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Continuous" vertical="top" wrapText="1"/>
    </xf>
    <xf numFmtId="0" fontId="5" fillId="0" borderId="12" xfId="0" applyFont="1" applyBorder="1" applyAlignment="1">
      <alignment horizontal="center"/>
    </xf>
    <xf numFmtId="0" fontId="6" fillId="18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44" fontId="5" fillId="0" borderId="12" xfId="60" applyFont="1" applyBorder="1" applyAlignment="1">
      <alignment horizontal="center" vertical="center"/>
    </xf>
    <xf numFmtId="44" fontId="7" fillId="0" borderId="13" xfId="6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61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44" fontId="7" fillId="0" borderId="13" xfId="60" applyFont="1" applyBorder="1" applyAlignment="1">
      <alignment/>
    </xf>
    <xf numFmtId="0" fontId="6" fillId="18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6" fillId="0" borderId="16" xfId="0" applyNumberFormat="1" applyFont="1" applyFill="1" applyBorder="1" applyAlignment="1">
      <alignment horizontal="center" vertical="center"/>
    </xf>
    <xf numFmtId="199" fontId="6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99" fontId="6" fillId="0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justify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6" fillId="18" borderId="26" xfId="0" applyFont="1" applyFill="1" applyBorder="1" applyAlignment="1">
      <alignment horizontal="center" vertical="center" wrapText="1"/>
    </xf>
    <xf numFmtId="0" fontId="6" fillId="18" borderId="27" xfId="0" applyFont="1" applyFill="1" applyBorder="1" applyAlignment="1">
      <alignment horizontal="center" vertical="center" wrapText="1"/>
    </xf>
    <xf numFmtId="0" fontId="6" fillId="18" borderId="3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6" fillId="18" borderId="29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3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17"/>
  <sheetViews>
    <sheetView zoomScalePageLayoutView="0" workbookViewId="0" topLeftCell="A1">
      <selection activeCell="G31" sqref="G31"/>
    </sheetView>
  </sheetViews>
  <sheetFormatPr defaultColWidth="9.00390625" defaultRowHeight="12.75"/>
  <cols>
    <col min="2" max="2" width="18.875" style="0" customWidth="1"/>
    <col min="3" max="3" width="5.125" style="0" customWidth="1"/>
    <col min="5" max="5" width="18.125" style="0" customWidth="1"/>
    <col min="6" max="6" width="16.375" style="0" customWidth="1"/>
    <col min="7" max="7" width="27.375" style="0" customWidth="1"/>
    <col min="8" max="8" width="28.625" style="0" customWidth="1"/>
  </cols>
  <sheetData>
    <row r="1" spans="2:7" ht="15.75">
      <c r="B1" s="29"/>
      <c r="C1" s="30"/>
      <c r="D1" s="31"/>
      <c r="E1" s="32"/>
      <c r="F1" s="33"/>
      <c r="G1" s="34"/>
    </row>
    <row r="2" spans="2:8" ht="39.75" customHeight="1">
      <c r="B2" s="60" t="s">
        <v>81</v>
      </c>
      <c r="C2" s="56"/>
      <c r="D2" s="56"/>
      <c r="E2" s="56"/>
      <c r="F2" s="56"/>
      <c r="G2" s="56"/>
      <c r="H2" s="57"/>
    </row>
    <row r="3" spans="2:7" ht="18.75">
      <c r="B3" s="35"/>
      <c r="C3" s="36"/>
      <c r="D3" s="37"/>
      <c r="E3" s="38"/>
      <c r="F3" s="39"/>
      <c r="G3" s="34"/>
    </row>
    <row r="4" spans="2:7" ht="16.5" thickBot="1">
      <c r="B4" s="41"/>
      <c r="C4" s="41"/>
      <c r="D4" s="41"/>
      <c r="E4" s="41"/>
      <c r="F4" s="41"/>
      <c r="G4" s="40"/>
    </row>
    <row r="5" spans="2:8" s="5" customFormat="1" ht="30" customHeight="1">
      <c r="B5" s="63" t="s">
        <v>71</v>
      </c>
      <c r="C5" s="64"/>
      <c r="D5" s="64"/>
      <c r="E5" s="64"/>
      <c r="F5" s="64"/>
      <c r="G5" s="45" t="s">
        <v>69</v>
      </c>
      <c r="H5" s="45" t="s">
        <v>70</v>
      </c>
    </row>
    <row r="6" spans="2:8" s="5" customFormat="1" ht="30" customHeight="1">
      <c r="B6" s="61" t="s">
        <v>65</v>
      </c>
      <c r="C6" s="62"/>
      <c r="D6" s="62"/>
      <c r="E6" s="62"/>
      <c r="F6" s="62"/>
      <c r="G6" s="46"/>
      <c r="H6" s="46"/>
    </row>
    <row r="7" spans="2:8" s="5" customFormat="1" ht="30" customHeight="1">
      <c r="B7" s="61" t="s">
        <v>66</v>
      </c>
      <c r="C7" s="62"/>
      <c r="D7" s="62"/>
      <c r="E7" s="62"/>
      <c r="F7" s="62"/>
      <c r="G7" s="46"/>
      <c r="H7" s="46"/>
    </row>
    <row r="8" spans="2:8" s="5" customFormat="1" ht="30" customHeight="1">
      <c r="B8" s="61" t="s">
        <v>67</v>
      </c>
      <c r="C8" s="62"/>
      <c r="D8" s="62"/>
      <c r="E8" s="62"/>
      <c r="F8" s="62"/>
      <c r="G8" s="46"/>
      <c r="H8" s="46"/>
    </row>
    <row r="9" spans="2:8" s="5" customFormat="1" ht="30" customHeight="1" thickBot="1">
      <c r="B9" s="61" t="s">
        <v>68</v>
      </c>
      <c r="C9" s="62"/>
      <c r="D9" s="62"/>
      <c r="E9" s="62"/>
      <c r="F9" s="62"/>
      <c r="G9" s="46"/>
      <c r="H9" s="46"/>
    </row>
    <row r="10" spans="2:8" s="5" customFormat="1" ht="39.75" customHeight="1" thickBot="1">
      <c r="B10" s="66" t="s">
        <v>80</v>
      </c>
      <c r="C10" s="67"/>
      <c r="D10" s="67"/>
      <c r="E10" s="67"/>
      <c r="F10" s="67"/>
      <c r="G10" s="53"/>
      <c r="H10" s="53"/>
    </row>
    <row r="11" spans="2:7" ht="15.75">
      <c r="B11" s="65"/>
      <c r="C11" s="65"/>
      <c r="D11" s="65"/>
      <c r="E11" s="65"/>
      <c r="F11" s="41"/>
      <c r="G11" s="40"/>
    </row>
    <row r="12" spans="2:7" ht="15.75">
      <c r="B12" s="42"/>
      <c r="C12" s="41"/>
      <c r="D12" s="41"/>
      <c r="E12" s="41"/>
      <c r="F12" s="41"/>
      <c r="G12" s="40"/>
    </row>
    <row r="13" spans="2:7" ht="15.75">
      <c r="B13" s="41"/>
      <c r="C13" s="41"/>
      <c r="D13" s="41"/>
      <c r="E13" s="41"/>
      <c r="F13" s="41"/>
      <c r="G13" s="40"/>
    </row>
    <row r="14" spans="2:8" ht="76.5" customHeight="1">
      <c r="B14" s="58"/>
      <c r="C14" s="58"/>
      <c r="D14" s="58"/>
      <c r="E14" s="58"/>
      <c r="F14" s="43"/>
      <c r="G14" s="54"/>
      <c r="H14" s="55"/>
    </row>
    <row r="15" spans="2:8" ht="15.75" customHeight="1">
      <c r="B15" s="58"/>
      <c r="C15" s="58"/>
      <c r="D15" s="58"/>
      <c r="E15" s="58"/>
      <c r="F15" s="44"/>
      <c r="G15" s="40" t="s">
        <v>78</v>
      </c>
      <c r="H15" t="s">
        <v>79</v>
      </c>
    </row>
    <row r="16" spans="2:5" ht="12.75">
      <c r="B16" s="59"/>
      <c r="C16" s="59"/>
      <c r="D16" s="59"/>
      <c r="E16" s="59"/>
    </row>
    <row r="17" spans="2:5" ht="12.75">
      <c r="B17" s="59"/>
      <c r="C17" s="59"/>
      <c r="D17" s="59"/>
      <c r="E17" s="59"/>
    </row>
  </sheetData>
  <sheetProtection/>
  <mergeCells count="7">
    <mergeCell ref="B7:F7"/>
    <mergeCell ref="B6:F6"/>
    <mergeCell ref="B5:F5"/>
    <mergeCell ref="B11:E11"/>
    <mergeCell ref="B8:F8"/>
    <mergeCell ref="B9:F9"/>
    <mergeCell ref="B10:F10"/>
  </mergeCells>
  <printOptions/>
  <pageMargins left="0.9055118110236221" right="0.5118110236220472" top="1.1811023622047245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3"/>
  <sheetViews>
    <sheetView view="pageBreakPreview" zoomScale="85" zoomScaleNormal="75" zoomScaleSheetLayoutView="85" zoomScalePageLayoutView="0" workbookViewId="0" topLeftCell="A1">
      <selection activeCell="C22" sqref="C22"/>
    </sheetView>
  </sheetViews>
  <sheetFormatPr defaultColWidth="9.00390625" defaultRowHeight="12.75"/>
  <cols>
    <col min="1" max="1" width="7.25390625" style="0" customWidth="1"/>
    <col min="2" max="2" width="15.375" style="0" customWidth="1"/>
    <col min="3" max="3" width="85.75390625" style="0" customWidth="1"/>
    <col min="4" max="4" width="12.75390625" style="0" customWidth="1"/>
    <col min="5" max="5" width="15.75390625" style="0" customWidth="1"/>
    <col min="6" max="6" width="14.75390625" style="0" customWidth="1"/>
    <col min="7" max="7" width="24.7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 customHeight="1">
      <c r="A2" s="82" t="s">
        <v>73</v>
      </c>
      <c r="B2" s="83"/>
      <c r="C2" s="83"/>
      <c r="D2" s="83"/>
      <c r="E2" s="83"/>
      <c r="F2" s="83"/>
      <c r="G2" s="83"/>
    </row>
    <row r="3" spans="1:7" ht="24" customHeight="1">
      <c r="A3" s="83"/>
      <c r="B3" s="83"/>
      <c r="C3" s="83"/>
      <c r="D3" s="83"/>
      <c r="E3" s="83"/>
      <c r="F3" s="83"/>
      <c r="G3" s="83"/>
    </row>
    <row r="4" spans="1:7" ht="12.75">
      <c r="A4" s="2"/>
      <c r="B4" s="2"/>
      <c r="C4" s="2"/>
      <c r="D4" s="2"/>
      <c r="E4" s="2"/>
      <c r="F4" s="2"/>
      <c r="G4" s="2"/>
    </row>
    <row r="5" spans="1:7" ht="18">
      <c r="A5" s="84" t="s">
        <v>17</v>
      </c>
      <c r="B5" s="84"/>
      <c r="C5" s="84" t="s">
        <v>51</v>
      </c>
      <c r="D5" s="84"/>
      <c r="E5" s="48"/>
      <c r="F5" s="48"/>
      <c r="G5" s="48"/>
    </row>
    <row r="6" spans="1:7" ht="12.75" customHeight="1">
      <c r="A6" s="85" t="s">
        <v>64</v>
      </c>
      <c r="B6" s="86"/>
      <c r="C6" s="86"/>
      <c r="D6" s="86"/>
      <c r="E6" s="86"/>
      <c r="F6" s="86"/>
      <c r="G6" s="86"/>
    </row>
    <row r="7" spans="1:7" ht="12.75">
      <c r="A7" s="86"/>
      <c r="B7" s="86"/>
      <c r="C7" s="86"/>
      <c r="D7" s="86"/>
      <c r="E7" s="86"/>
      <c r="F7" s="86"/>
      <c r="G7" s="86"/>
    </row>
    <row r="8" spans="1:7" ht="12" customHeight="1">
      <c r="A8" s="51"/>
      <c r="B8" s="51"/>
      <c r="C8" s="51"/>
      <c r="D8" s="51"/>
      <c r="E8" s="51"/>
      <c r="F8" s="51"/>
      <c r="G8" s="51"/>
    </row>
    <row r="9" spans="1:7" ht="30" customHeight="1" thickBot="1">
      <c r="A9" s="52"/>
      <c r="B9" s="51"/>
      <c r="C9" s="87" t="s">
        <v>18</v>
      </c>
      <c r="D9" s="87"/>
      <c r="E9" s="87"/>
      <c r="F9" s="51"/>
      <c r="G9" s="51"/>
    </row>
    <row r="10" spans="1:7" ht="30">
      <c r="A10" s="6" t="s">
        <v>0</v>
      </c>
      <c r="B10" s="18" t="s">
        <v>27</v>
      </c>
      <c r="C10" s="18" t="s">
        <v>9</v>
      </c>
      <c r="D10" s="19" t="s">
        <v>29</v>
      </c>
      <c r="E10" s="19" t="s">
        <v>30</v>
      </c>
      <c r="F10" s="18" t="s">
        <v>31</v>
      </c>
      <c r="G10" s="20" t="s">
        <v>10</v>
      </c>
    </row>
    <row r="11" spans="1:7" ht="15">
      <c r="A11" s="7">
        <v>1</v>
      </c>
      <c r="B11" s="8">
        <v>2</v>
      </c>
      <c r="C11" s="8">
        <v>3</v>
      </c>
      <c r="D11" s="8">
        <v>4</v>
      </c>
      <c r="E11" s="9">
        <v>5</v>
      </c>
      <c r="F11" s="10">
        <v>6</v>
      </c>
      <c r="G11" s="10">
        <v>7</v>
      </c>
    </row>
    <row r="12" spans="1:7" ht="30" customHeight="1">
      <c r="A12" s="11" t="s">
        <v>25</v>
      </c>
      <c r="B12" s="11" t="s">
        <v>6</v>
      </c>
      <c r="C12" s="73" t="s">
        <v>26</v>
      </c>
      <c r="D12" s="74"/>
      <c r="E12" s="74"/>
      <c r="F12" s="74"/>
      <c r="G12" s="75"/>
    </row>
    <row r="13" spans="1:7" ht="39.75" customHeight="1" thickBot="1">
      <c r="A13" s="12">
        <v>1</v>
      </c>
      <c r="B13" s="12" t="s">
        <v>1</v>
      </c>
      <c r="C13" s="13" t="s">
        <v>28</v>
      </c>
      <c r="D13" s="14" t="s">
        <v>8</v>
      </c>
      <c r="E13" s="16"/>
      <c r="F13" s="15">
        <v>0.34</v>
      </c>
      <c r="G13" s="16"/>
    </row>
    <row r="14" spans="1:7" ht="27" customHeight="1" thickBot="1">
      <c r="A14" s="68" t="s">
        <v>11</v>
      </c>
      <c r="B14" s="69"/>
      <c r="C14" s="69"/>
      <c r="D14" s="69"/>
      <c r="E14" s="69"/>
      <c r="F14" s="70"/>
      <c r="G14" s="17"/>
    </row>
    <row r="15" spans="1:7" ht="30" customHeight="1">
      <c r="A15" s="11" t="s">
        <v>36</v>
      </c>
      <c r="B15" s="11" t="s">
        <v>3</v>
      </c>
      <c r="C15" s="73" t="s">
        <v>35</v>
      </c>
      <c r="D15" s="74"/>
      <c r="E15" s="74"/>
      <c r="F15" s="74"/>
      <c r="G15" s="75"/>
    </row>
    <row r="16" spans="1:7" ht="49.5" customHeight="1">
      <c r="A16" s="7">
        <v>2</v>
      </c>
      <c r="B16" s="21" t="s">
        <v>16</v>
      </c>
      <c r="C16" s="22" t="s">
        <v>82</v>
      </c>
      <c r="D16" s="14" t="s">
        <v>2</v>
      </c>
      <c r="E16" s="16"/>
      <c r="F16" s="15">
        <f>ROUND(F28*1.05,1)</f>
        <v>266.9</v>
      </c>
      <c r="G16" s="16"/>
    </row>
    <row r="17" spans="1:7" ht="39.75" customHeight="1">
      <c r="A17" s="7">
        <v>3</v>
      </c>
      <c r="B17" s="21" t="s">
        <v>16</v>
      </c>
      <c r="C17" s="22" t="s">
        <v>83</v>
      </c>
      <c r="D17" s="14" t="s">
        <v>2</v>
      </c>
      <c r="E17" s="16"/>
      <c r="F17" s="15">
        <f>ROUND(F27*1.025,1)</f>
        <v>1208.9</v>
      </c>
      <c r="G17" s="16"/>
    </row>
    <row r="18" spans="1:7" ht="39.75" customHeight="1">
      <c r="A18" s="7">
        <v>4</v>
      </c>
      <c r="B18" s="21" t="s">
        <v>19</v>
      </c>
      <c r="C18" s="23" t="s">
        <v>55</v>
      </c>
      <c r="D18" s="14" t="s">
        <v>2</v>
      </c>
      <c r="E18" s="16"/>
      <c r="F18" s="15">
        <f>ROUND((F28+F27)*1.025,1)</f>
        <v>1469.4</v>
      </c>
      <c r="G18" s="16"/>
    </row>
    <row r="19" spans="1:7" ht="39.75" customHeight="1">
      <c r="A19" s="7">
        <v>5</v>
      </c>
      <c r="B19" s="21" t="s">
        <v>19</v>
      </c>
      <c r="C19" s="23" t="s">
        <v>54</v>
      </c>
      <c r="D19" s="14" t="s">
        <v>2</v>
      </c>
      <c r="E19" s="16"/>
      <c r="F19" s="15">
        <f>ROUND(F27*1.0125,1)</f>
        <v>1194.1</v>
      </c>
      <c r="G19" s="16"/>
    </row>
    <row r="20" spans="1:7" ht="39.75" customHeight="1">
      <c r="A20" s="7">
        <v>6</v>
      </c>
      <c r="B20" s="21" t="s">
        <v>19</v>
      </c>
      <c r="C20" s="23" t="s">
        <v>38</v>
      </c>
      <c r="D20" s="14" t="s">
        <v>2</v>
      </c>
      <c r="E20" s="16"/>
      <c r="F20" s="15">
        <f>ROUND((F27+F28)*1.025,1)</f>
        <v>1469.4</v>
      </c>
      <c r="G20" s="16"/>
    </row>
    <row r="21" spans="1:7" ht="39.75" customHeight="1">
      <c r="A21" s="7">
        <v>7</v>
      </c>
      <c r="B21" s="21" t="s">
        <v>19</v>
      </c>
      <c r="C21" s="23" t="s">
        <v>39</v>
      </c>
      <c r="D21" s="14" t="s">
        <v>2</v>
      </c>
      <c r="E21" s="16"/>
      <c r="F21" s="15">
        <f>ROUND(F27*1.0125,1)</f>
        <v>1194.1</v>
      </c>
      <c r="G21" s="16"/>
    </row>
    <row r="22" spans="1:7" ht="39.75" customHeight="1">
      <c r="A22" s="7">
        <v>8</v>
      </c>
      <c r="B22" s="21" t="s">
        <v>60</v>
      </c>
      <c r="C22" s="23" t="s">
        <v>84</v>
      </c>
      <c r="D22" s="14" t="s">
        <v>2</v>
      </c>
      <c r="E22" s="16"/>
      <c r="F22" s="15">
        <v>100</v>
      </c>
      <c r="G22" s="16"/>
    </row>
    <row r="23" spans="1:7" ht="39.75" customHeight="1">
      <c r="A23" s="7">
        <v>9</v>
      </c>
      <c r="B23" s="21" t="s">
        <v>15</v>
      </c>
      <c r="C23" s="23" t="s">
        <v>40</v>
      </c>
      <c r="D23" s="14" t="s">
        <v>2</v>
      </c>
      <c r="E23" s="16"/>
      <c r="F23" s="15">
        <f>ROUND(F28*1.05,1)</f>
        <v>266.9</v>
      </c>
      <c r="G23" s="16"/>
    </row>
    <row r="24" spans="1:7" ht="57.75" customHeight="1" thickBot="1">
      <c r="A24" s="7">
        <v>10</v>
      </c>
      <c r="B24" s="21" t="s">
        <v>20</v>
      </c>
      <c r="C24" s="23" t="s">
        <v>76</v>
      </c>
      <c r="D24" s="14" t="s">
        <v>48</v>
      </c>
      <c r="E24" s="16"/>
      <c r="F24" s="15">
        <f>(F27*0.075)+29.14</f>
        <v>117.595</v>
      </c>
      <c r="G24" s="16"/>
    </row>
    <row r="25" spans="1:7" ht="31.5" customHeight="1" thickBot="1">
      <c r="A25" s="76" t="s">
        <v>14</v>
      </c>
      <c r="B25" s="77"/>
      <c r="C25" s="77"/>
      <c r="D25" s="77"/>
      <c r="E25" s="77"/>
      <c r="F25" s="78"/>
      <c r="G25" s="17"/>
    </row>
    <row r="26" spans="1:7" ht="30" customHeight="1">
      <c r="A26" s="11" t="s">
        <v>42</v>
      </c>
      <c r="B26" s="11" t="s">
        <v>7</v>
      </c>
      <c r="C26" s="79" t="s">
        <v>41</v>
      </c>
      <c r="D26" s="80"/>
      <c r="E26" s="80"/>
      <c r="F26" s="80"/>
      <c r="G26" s="81"/>
    </row>
    <row r="27" spans="1:7" ht="39.75" customHeight="1">
      <c r="A27" s="7">
        <v>11</v>
      </c>
      <c r="B27" s="21" t="s">
        <v>21</v>
      </c>
      <c r="C27" s="23" t="s">
        <v>43</v>
      </c>
      <c r="D27" s="24" t="s">
        <v>2</v>
      </c>
      <c r="E27" s="16"/>
      <c r="F27" s="15">
        <v>1179.4</v>
      </c>
      <c r="G27" s="16"/>
    </row>
    <row r="28" spans="1:7" ht="39.75" customHeight="1" thickBot="1">
      <c r="A28" s="7">
        <v>12</v>
      </c>
      <c r="B28" s="21" t="s">
        <v>21</v>
      </c>
      <c r="C28" s="23" t="s">
        <v>44</v>
      </c>
      <c r="D28" s="24" t="s">
        <v>2</v>
      </c>
      <c r="E28" s="16"/>
      <c r="F28" s="15">
        <f>228.2+2*13</f>
        <v>254.2</v>
      </c>
      <c r="G28" s="16"/>
    </row>
    <row r="29" spans="1:7" ht="33.75" customHeight="1" thickBot="1">
      <c r="A29" s="76" t="s">
        <v>13</v>
      </c>
      <c r="B29" s="77"/>
      <c r="C29" s="77"/>
      <c r="D29" s="77"/>
      <c r="E29" s="77"/>
      <c r="F29" s="78"/>
      <c r="G29" s="17"/>
    </row>
    <row r="30" spans="1:7" ht="30" customHeight="1">
      <c r="A30" s="11" t="s">
        <v>46</v>
      </c>
      <c r="B30" s="28" t="s">
        <v>4</v>
      </c>
      <c r="C30" s="79" t="s">
        <v>45</v>
      </c>
      <c r="D30" s="80"/>
      <c r="E30" s="80"/>
      <c r="F30" s="80"/>
      <c r="G30" s="81"/>
    </row>
    <row r="31" spans="1:7" ht="39.75" customHeight="1" thickBot="1">
      <c r="A31" s="12">
        <v>13</v>
      </c>
      <c r="B31" s="21" t="s">
        <v>5</v>
      </c>
      <c r="C31" s="25" t="s">
        <v>24</v>
      </c>
      <c r="D31" s="26" t="s">
        <v>22</v>
      </c>
      <c r="E31" s="16"/>
      <c r="F31" s="15">
        <v>680</v>
      </c>
      <c r="G31" s="16"/>
    </row>
    <row r="32" spans="1:7" ht="33.75" customHeight="1" thickBot="1">
      <c r="A32" s="68" t="s">
        <v>23</v>
      </c>
      <c r="B32" s="69"/>
      <c r="C32" s="69"/>
      <c r="D32" s="69"/>
      <c r="E32" s="69"/>
      <c r="F32" s="70"/>
      <c r="G32" s="17"/>
    </row>
    <row r="33" spans="1:7" ht="33.75" customHeight="1" thickBot="1">
      <c r="A33" s="71" t="s">
        <v>12</v>
      </c>
      <c r="B33" s="72"/>
      <c r="C33" s="72"/>
      <c r="D33" s="72"/>
      <c r="E33" s="72"/>
      <c r="F33" s="72"/>
      <c r="G33" s="27"/>
    </row>
  </sheetData>
  <sheetProtection/>
  <mergeCells count="14">
    <mergeCell ref="A2:G3"/>
    <mergeCell ref="A5:B5"/>
    <mergeCell ref="C5:D5"/>
    <mergeCell ref="A6:G7"/>
    <mergeCell ref="C9:E9"/>
    <mergeCell ref="C12:G12"/>
    <mergeCell ref="A32:F32"/>
    <mergeCell ref="A33:F33"/>
    <mergeCell ref="A14:F14"/>
    <mergeCell ref="C15:G15"/>
    <mergeCell ref="A25:F25"/>
    <mergeCell ref="C26:G26"/>
    <mergeCell ref="A29:F29"/>
    <mergeCell ref="C30:G30"/>
  </mergeCells>
  <printOptions horizontalCentered="1"/>
  <pageMargins left="0.984251968503937" right="0.35433070866141736" top="1.1811023622047245" bottom="0.1968503937007874" header="0.5118110236220472" footer="0.5118110236220472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5"/>
  <sheetViews>
    <sheetView view="pageBreakPreview" zoomScale="85" zoomScaleNormal="75" zoomScaleSheetLayoutView="85" zoomScalePageLayoutView="0" workbookViewId="0" topLeftCell="A7">
      <selection activeCell="M20" sqref="M20"/>
    </sheetView>
  </sheetViews>
  <sheetFormatPr defaultColWidth="9.00390625" defaultRowHeight="12.75"/>
  <cols>
    <col min="1" max="1" width="7.25390625" style="0" customWidth="1"/>
    <col min="2" max="2" width="15.375" style="0" customWidth="1"/>
    <col min="3" max="3" width="85.75390625" style="0" customWidth="1"/>
    <col min="4" max="4" width="12.75390625" style="0" customWidth="1"/>
    <col min="5" max="5" width="15.75390625" style="0" customWidth="1"/>
    <col min="6" max="6" width="14.75390625" style="0" customWidth="1"/>
    <col min="7" max="7" width="24.7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 customHeight="1">
      <c r="A2" s="82" t="s">
        <v>74</v>
      </c>
      <c r="B2" s="83"/>
      <c r="C2" s="83"/>
      <c r="D2" s="83"/>
      <c r="E2" s="83"/>
      <c r="F2" s="83"/>
      <c r="G2" s="83"/>
    </row>
    <row r="3" spans="1:7" ht="24" customHeight="1">
      <c r="A3" s="83"/>
      <c r="B3" s="83"/>
      <c r="C3" s="83"/>
      <c r="D3" s="83"/>
      <c r="E3" s="83"/>
      <c r="F3" s="83"/>
      <c r="G3" s="83"/>
    </row>
    <row r="4" spans="1:7" ht="15">
      <c r="A4" s="47"/>
      <c r="B4" s="47"/>
      <c r="C4" s="47"/>
      <c r="D4" s="47"/>
      <c r="E4" s="47"/>
      <c r="F4" s="47"/>
      <c r="G4" s="47"/>
    </row>
    <row r="5" spans="1:7" ht="15.75">
      <c r="A5" s="88" t="s">
        <v>17</v>
      </c>
      <c r="B5" s="88"/>
      <c r="C5" s="88" t="s">
        <v>51</v>
      </c>
      <c r="D5" s="88"/>
      <c r="E5" s="47"/>
      <c r="F5" s="47"/>
      <c r="G5" s="47"/>
    </row>
    <row r="6" spans="1:7" ht="12.75" customHeight="1">
      <c r="A6" s="89" t="s">
        <v>63</v>
      </c>
      <c r="B6" s="90"/>
      <c r="C6" s="90"/>
      <c r="D6" s="90"/>
      <c r="E6" s="90"/>
      <c r="F6" s="90"/>
      <c r="G6" s="90"/>
    </row>
    <row r="7" spans="1:7" ht="12.75">
      <c r="A7" s="90"/>
      <c r="B7" s="90"/>
      <c r="C7" s="90"/>
      <c r="D7" s="90"/>
      <c r="E7" s="90"/>
      <c r="F7" s="90"/>
      <c r="G7" s="90"/>
    </row>
    <row r="8" spans="1:7" ht="12" customHeight="1">
      <c r="A8" s="49"/>
      <c r="B8" s="49"/>
      <c r="C8" s="49"/>
      <c r="D8" s="49"/>
      <c r="E8" s="49"/>
      <c r="F8" s="49"/>
      <c r="G8" s="49"/>
    </row>
    <row r="9" spans="1:7" ht="30" customHeight="1" thickBot="1">
      <c r="A9" s="50"/>
      <c r="B9" s="49"/>
      <c r="C9" s="87" t="s">
        <v>18</v>
      </c>
      <c r="D9" s="87"/>
      <c r="E9" s="87"/>
      <c r="F9" s="49"/>
      <c r="G9" s="49"/>
    </row>
    <row r="10" spans="1:7" ht="30">
      <c r="A10" s="6" t="s">
        <v>0</v>
      </c>
      <c r="B10" s="18" t="s">
        <v>27</v>
      </c>
      <c r="C10" s="18" t="s">
        <v>9</v>
      </c>
      <c r="D10" s="19" t="s">
        <v>29</v>
      </c>
      <c r="E10" s="19" t="s">
        <v>30</v>
      </c>
      <c r="F10" s="18" t="s">
        <v>31</v>
      </c>
      <c r="G10" s="20" t="s">
        <v>10</v>
      </c>
    </row>
    <row r="11" spans="1:7" ht="15">
      <c r="A11" s="7">
        <v>1</v>
      </c>
      <c r="B11" s="8">
        <v>2</v>
      </c>
      <c r="C11" s="8">
        <v>3</v>
      </c>
      <c r="D11" s="8">
        <v>4</v>
      </c>
      <c r="E11" s="9">
        <v>5</v>
      </c>
      <c r="F11" s="10">
        <v>6</v>
      </c>
      <c r="G11" s="10">
        <v>7</v>
      </c>
    </row>
    <row r="12" spans="1:7" ht="30" customHeight="1">
      <c r="A12" s="11" t="s">
        <v>25</v>
      </c>
      <c r="B12" s="11" t="s">
        <v>6</v>
      </c>
      <c r="C12" s="73" t="s">
        <v>26</v>
      </c>
      <c r="D12" s="74"/>
      <c r="E12" s="74"/>
      <c r="F12" s="74"/>
      <c r="G12" s="75"/>
    </row>
    <row r="13" spans="1:7" ht="39.75" customHeight="1">
      <c r="A13" s="12">
        <v>1</v>
      </c>
      <c r="B13" s="12" t="s">
        <v>1</v>
      </c>
      <c r="C13" s="13" t="s">
        <v>28</v>
      </c>
      <c r="D13" s="14" t="s">
        <v>8</v>
      </c>
      <c r="E13" s="16"/>
      <c r="F13" s="15">
        <v>0.431</v>
      </c>
      <c r="G13" s="16"/>
    </row>
    <row r="14" spans="1:7" ht="39.75" customHeight="1">
      <c r="A14" s="12">
        <v>2</v>
      </c>
      <c r="B14" s="12" t="s">
        <v>85</v>
      </c>
      <c r="C14" s="13" t="s">
        <v>58</v>
      </c>
      <c r="D14" s="14" t="s">
        <v>56</v>
      </c>
      <c r="E14" s="16"/>
      <c r="F14" s="15">
        <v>2</v>
      </c>
      <c r="G14" s="16"/>
    </row>
    <row r="15" spans="1:7" ht="39.75" customHeight="1" thickBot="1">
      <c r="A15" s="12">
        <v>3</v>
      </c>
      <c r="B15" s="12" t="s">
        <v>85</v>
      </c>
      <c r="C15" s="13" t="s">
        <v>57</v>
      </c>
      <c r="D15" s="14" t="s">
        <v>56</v>
      </c>
      <c r="E15" s="16"/>
      <c r="F15" s="15">
        <v>5</v>
      </c>
      <c r="G15" s="16"/>
    </row>
    <row r="16" spans="1:7" ht="22.5" customHeight="1" thickBot="1">
      <c r="A16" s="68" t="s">
        <v>11</v>
      </c>
      <c r="B16" s="69"/>
      <c r="C16" s="69"/>
      <c r="D16" s="69"/>
      <c r="E16" s="69"/>
      <c r="F16" s="70"/>
      <c r="G16" s="17"/>
    </row>
    <row r="17" spans="1:7" ht="30" customHeight="1">
      <c r="A17" s="11" t="s">
        <v>36</v>
      </c>
      <c r="B17" s="11" t="s">
        <v>3</v>
      </c>
      <c r="C17" s="73" t="s">
        <v>35</v>
      </c>
      <c r="D17" s="74"/>
      <c r="E17" s="74"/>
      <c r="F17" s="74"/>
      <c r="G17" s="75"/>
    </row>
    <row r="18" spans="1:7" ht="54" customHeight="1">
      <c r="A18" s="7">
        <v>4</v>
      </c>
      <c r="B18" s="21" t="s">
        <v>16</v>
      </c>
      <c r="C18" s="22" t="s">
        <v>82</v>
      </c>
      <c r="D18" s="14" t="s">
        <v>2</v>
      </c>
      <c r="E18" s="16"/>
      <c r="F18" s="15">
        <f>ROUND(F30*1.05,1)</f>
        <v>346.1</v>
      </c>
      <c r="G18" s="16"/>
    </row>
    <row r="19" spans="1:7" ht="39.75" customHeight="1">
      <c r="A19" s="7">
        <v>5</v>
      </c>
      <c r="B19" s="21" t="s">
        <v>16</v>
      </c>
      <c r="C19" s="22" t="s">
        <v>83</v>
      </c>
      <c r="D19" s="14" t="s">
        <v>2</v>
      </c>
      <c r="E19" s="16"/>
      <c r="F19" s="15">
        <f>F29</f>
        <v>1341.1</v>
      </c>
      <c r="G19" s="16"/>
    </row>
    <row r="20" spans="1:7" ht="39.75" customHeight="1">
      <c r="A20" s="7">
        <v>6</v>
      </c>
      <c r="B20" s="21" t="s">
        <v>19</v>
      </c>
      <c r="C20" s="23" t="s">
        <v>37</v>
      </c>
      <c r="D20" s="14" t="s">
        <v>2</v>
      </c>
      <c r="E20" s="16"/>
      <c r="F20" s="15">
        <f>ROUND((F29+(F30*1.025)),1)</f>
        <v>1678.9</v>
      </c>
      <c r="G20" s="16"/>
    </row>
    <row r="21" spans="1:7" ht="39.75" customHeight="1">
      <c r="A21" s="7">
        <v>7</v>
      </c>
      <c r="B21" s="21" t="s">
        <v>19</v>
      </c>
      <c r="C21" s="23" t="s">
        <v>53</v>
      </c>
      <c r="D21" s="14" t="s">
        <v>2</v>
      </c>
      <c r="E21" s="16"/>
      <c r="F21" s="15">
        <f>F29</f>
        <v>1341.1</v>
      </c>
      <c r="G21" s="16"/>
    </row>
    <row r="22" spans="1:7" ht="39.75" customHeight="1">
      <c r="A22" s="7">
        <v>8</v>
      </c>
      <c r="B22" s="21" t="s">
        <v>19</v>
      </c>
      <c r="C22" s="23" t="s">
        <v>38</v>
      </c>
      <c r="D22" s="14" t="s">
        <v>2</v>
      </c>
      <c r="E22" s="16"/>
      <c r="F22" s="15">
        <f>ROUND((F29+(F30*1.025)),1)</f>
        <v>1678.9</v>
      </c>
      <c r="G22" s="16"/>
    </row>
    <row r="23" spans="1:7" ht="39.75" customHeight="1">
      <c r="A23" s="7">
        <v>9</v>
      </c>
      <c r="B23" s="21" t="s">
        <v>19</v>
      </c>
      <c r="C23" s="23" t="s">
        <v>39</v>
      </c>
      <c r="D23" s="14" t="s">
        <v>2</v>
      </c>
      <c r="E23" s="16"/>
      <c r="F23" s="15">
        <f>F29</f>
        <v>1341.1</v>
      </c>
      <c r="G23" s="16"/>
    </row>
    <row r="24" spans="1:7" ht="39.75" customHeight="1">
      <c r="A24" s="7">
        <v>10</v>
      </c>
      <c r="B24" s="21" t="s">
        <v>60</v>
      </c>
      <c r="C24" s="23" t="s">
        <v>84</v>
      </c>
      <c r="D24" s="14" t="s">
        <v>2</v>
      </c>
      <c r="E24" s="16"/>
      <c r="F24" s="15">
        <v>100</v>
      </c>
      <c r="G24" s="16"/>
    </row>
    <row r="25" spans="1:7" ht="39.75" customHeight="1">
      <c r="A25" s="7">
        <v>11</v>
      </c>
      <c r="B25" s="21" t="s">
        <v>15</v>
      </c>
      <c r="C25" s="23" t="s">
        <v>40</v>
      </c>
      <c r="D25" s="14" t="s">
        <v>2</v>
      </c>
      <c r="E25" s="16"/>
      <c r="F25" s="15">
        <f>ROUND(F30*1.05,1)</f>
        <v>346.1</v>
      </c>
      <c r="G25" s="16"/>
    </row>
    <row r="26" spans="1:7" ht="57.75" customHeight="1" thickBot="1">
      <c r="A26" s="7">
        <v>12</v>
      </c>
      <c r="B26" s="21" t="s">
        <v>20</v>
      </c>
      <c r="C26" s="23" t="s">
        <v>76</v>
      </c>
      <c r="D26" s="14" t="s">
        <v>48</v>
      </c>
      <c r="E26" s="16"/>
      <c r="F26" s="15">
        <f>(F29*0.075)+6.71+10.71</f>
        <v>118.0025</v>
      </c>
      <c r="G26" s="16"/>
    </row>
    <row r="27" spans="1:7" ht="21.75" customHeight="1" thickBot="1">
      <c r="A27" s="76" t="s">
        <v>14</v>
      </c>
      <c r="B27" s="77"/>
      <c r="C27" s="77"/>
      <c r="D27" s="77"/>
      <c r="E27" s="77"/>
      <c r="F27" s="78"/>
      <c r="G27" s="17"/>
    </row>
    <row r="28" spans="1:7" ht="30" customHeight="1">
      <c r="A28" s="11" t="s">
        <v>42</v>
      </c>
      <c r="B28" s="11" t="s">
        <v>7</v>
      </c>
      <c r="C28" s="79" t="s">
        <v>41</v>
      </c>
      <c r="D28" s="80"/>
      <c r="E28" s="80"/>
      <c r="F28" s="80"/>
      <c r="G28" s="81"/>
    </row>
    <row r="29" spans="1:7" ht="39.75" customHeight="1">
      <c r="A29" s="7">
        <v>13</v>
      </c>
      <c r="B29" s="21" t="s">
        <v>21</v>
      </c>
      <c r="C29" s="23" t="s">
        <v>43</v>
      </c>
      <c r="D29" s="24" t="s">
        <v>2</v>
      </c>
      <c r="E29" s="16"/>
      <c r="F29" s="15">
        <v>1341.1</v>
      </c>
      <c r="G29" s="16"/>
    </row>
    <row r="30" spans="1:7" ht="39.75" customHeight="1" thickBot="1">
      <c r="A30" s="7">
        <v>14</v>
      </c>
      <c r="B30" s="21" t="s">
        <v>21</v>
      </c>
      <c r="C30" s="23" t="s">
        <v>44</v>
      </c>
      <c r="D30" s="24" t="s">
        <v>2</v>
      </c>
      <c r="E30" s="16"/>
      <c r="F30" s="15">
        <f>303.6+2*13</f>
        <v>329.6</v>
      </c>
      <c r="G30" s="16"/>
    </row>
    <row r="31" spans="1:7" ht="21.75" customHeight="1" thickBot="1">
      <c r="A31" s="76" t="s">
        <v>13</v>
      </c>
      <c r="B31" s="77"/>
      <c r="C31" s="77"/>
      <c r="D31" s="77"/>
      <c r="E31" s="77"/>
      <c r="F31" s="78"/>
      <c r="G31" s="17"/>
    </row>
    <row r="32" spans="1:7" ht="30" customHeight="1">
      <c r="A32" s="11" t="s">
        <v>46</v>
      </c>
      <c r="B32" s="28" t="s">
        <v>4</v>
      </c>
      <c r="C32" s="79" t="s">
        <v>45</v>
      </c>
      <c r="D32" s="80"/>
      <c r="E32" s="80"/>
      <c r="F32" s="80"/>
      <c r="G32" s="81"/>
    </row>
    <row r="33" spans="1:7" ht="39.75" customHeight="1" thickBot="1">
      <c r="A33" s="12">
        <v>15</v>
      </c>
      <c r="B33" s="21" t="s">
        <v>5</v>
      </c>
      <c r="C33" s="25" t="s">
        <v>24</v>
      </c>
      <c r="D33" s="26" t="s">
        <v>22</v>
      </c>
      <c r="E33" s="16"/>
      <c r="F33" s="15">
        <v>846</v>
      </c>
      <c r="G33" s="16"/>
    </row>
    <row r="34" spans="1:7" ht="42" customHeight="1" thickBot="1">
      <c r="A34" s="68" t="s">
        <v>23</v>
      </c>
      <c r="B34" s="69"/>
      <c r="C34" s="69"/>
      <c r="D34" s="69"/>
      <c r="E34" s="69"/>
      <c r="F34" s="70"/>
      <c r="G34" s="17"/>
    </row>
    <row r="35" spans="1:7" ht="42" customHeight="1" thickBot="1">
      <c r="A35" s="71" t="s">
        <v>12</v>
      </c>
      <c r="B35" s="72"/>
      <c r="C35" s="72"/>
      <c r="D35" s="72"/>
      <c r="E35" s="72"/>
      <c r="F35" s="72"/>
      <c r="G35" s="27"/>
    </row>
  </sheetData>
  <sheetProtection/>
  <mergeCells count="14">
    <mergeCell ref="A2:G3"/>
    <mergeCell ref="A5:B5"/>
    <mergeCell ref="C5:D5"/>
    <mergeCell ref="A6:G7"/>
    <mergeCell ref="C9:E9"/>
    <mergeCell ref="C12:G12"/>
    <mergeCell ref="A34:F34"/>
    <mergeCell ref="A35:F35"/>
    <mergeCell ref="A16:F16"/>
    <mergeCell ref="C17:G17"/>
    <mergeCell ref="A27:F27"/>
    <mergeCell ref="C28:G28"/>
    <mergeCell ref="A31:F31"/>
    <mergeCell ref="C32:G32"/>
  </mergeCells>
  <printOptions horizontalCentered="1"/>
  <pageMargins left="0.984251968503937" right="0.35433070866141736" top="1.1811023622047245" bottom="0.1968503937007874" header="0.5118110236220472" footer="0.5118110236220472"/>
  <pageSetup fitToHeight="1" fitToWidth="1" horizontalDpi="600" verticalDpi="600" orientation="portrait" paperSize="9" scale="5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5"/>
  <sheetViews>
    <sheetView view="pageBreakPreview" zoomScale="85" zoomScaleNormal="75" zoomScaleSheetLayoutView="85" zoomScalePageLayoutView="0" workbookViewId="0" topLeftCell="A7">
      <selection activeCell="F26" sqref="F26"/>
    </sheetView>
  </sheetViews>
  <sheetFormatPr defaultColWidth="9.00390625" defaultRowHeight="12.75"/>
  <cols>
    <col min="1" max="1" width="7.25390625" style="0" customWidth="1"/>
    <col min="2" max="2" width="15.375" style="0" customWidth="1"/>
    <col min="3" max="3" width="85.75390625" style="0" customWidth="1"/>
    <col min="4" max="4" width="12.75390625" style="0" customWidth="1"/>
    <col min="5" max="5" width="15.75390625" style="0" customWidth="1"/>
    <col min="6" max="6" width="14.75390625" style="0" customWidth="1"/>
    <col min="7" max="7" width="24.7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 customHeight="1">
      <c r="A2" s="82" t="s">
        <v>75</v>
      </c>
      <c r="B2" s="83"/>
      <c r="C2" s="83"/>
      <c r="D2" s="83"/>
      <c r="E2" s="83"/>
      <c r="F2" s="83"/>
      <c r="G2" s="83"/>
    </row>
    <row r="3" spans="1:7" ht="24" customHeight="1">
      <c r="A3" s="83"/>
      <c r="B3" s="83"/>
      <c r="C3" s="83"/>
      <c r="D3" s="83"/>
      <c r="E3" s="83"/>
      <c r="F3" s="83"/>
      <c r="G3" s="83"/>
    </row>
    <row r="4" spans="1:7" ht="12.75">
      <c r="A4" s="2"/>
      <c r="B4" s="2"/>
      <c r="C4" s="2"/>
      <c r="D4" s="2"/>
      <c r="E4" s="2"/>
      <c r="F4" s="2"/>
      <c r="G4" s="2"/>
    </row>
    <row r="5" spans="1:7" ht="18">
      <c r="A5" s="84" t="s">
        <v>17</v>
      </c>
      <c r="B5" s="84"/>
      <c r="C5" s="84" t="s">
        <v>51</v>
      </c>
      <c r="D5" s="84"/>
      <c r="E5" s="48"/>
      <c r="F5" s="48"/>
      <c r="G5" s="48"/>
    </row>
    <row r="6" spans="1:7" ht="12.75" customHeight="1">
      <c r="A6" s="85" t="s">
        <v>61</v>
      </c>
      <c r="B6" s="86"/>
      <c r="C6" s="86"/>
      <c r="D6" s="86"/>
      <c r="E6" s="86"/>
      <c r="F6" s="86"/>
      <c r="G6" s="86"/>
    </row>
    <row r="7" spans="1:7" ht="12.75">
      <c r="A7" s="86"/>
      <c r="B7" s="86"/>
      <c r="C7" s="86"/>
      <c r="D7" s="86"/>
      <c r="E7" s="86"/>
      <c r="F7" s="86"/>
      <c r="G7" s="86"/>
    </row>
    <row r="8" spans="1:7" ht="12" customHeight="1">
      <c r="A8" s="3"/>
      <c r="B8" s="3"/>
      <c r="C8" s="3"/>
      <c r="D8" s="3"/>
      <c r="E8" s="3"/>
      <c r="F8" s="3"/>
      <c r="G8" s="3"/>
    </row>
    <row r="9" spans="1:7" ht="30" customHeight="1" thickBot="1">
      <c r="A9" s="4"/>
      <c r="B9" s="3"/>
      <c r="C9" s="87" t="s">
        <v>18</v>
      </c>
      <c r="D9" s="87"/>
      <c r="E9" s="87"/>
      <c r="F9" s="3"/>
      <c r="G9" s="3"/>
    </row>
    <row r="10" spans="1:7" ht="30">
      <c r="A10" s="6" t="s">
        <v>0</v>
      </c>
      <c r="B10" s="18" t="s">
        <v>27</v>
      </c>
      <c r="C10" s="18" t="s">
        <v>9</v>
      </c>
      <c r="D10" s="19" t="s">
        <v>29</v>
      </c>
      <c r="E10" s="19" t="s">
        <v>30</v>
      </c>
      <c r="F10" s="18" t="s">
        <v>31</v>
      </c>
      <c r="G10" s="20" t="s">
        <v>10</v>
      </c>
    </row>
    <row r="11" spans="1:7" ht="15">
      <c r="A11" s="7">
        <v>1</v>
      </c>
      <c r="B11" s="8">
        <v>2</v>
      </c>
      <c r="C11" s="8">
        <v>3</v>
      </c>
      <c r="D11" s="8">
        <v>4</v>
      </c>
      <c r="E11" s="9">
        <v>5</v>
      </c>
      <c r="F11" s="10">
        <v>6</v>
      </c>
      <c r="G11" s="10">
        <v>7</v>
      </c>
    </row>
    <row r="12" spans="1:7" ht="30" customHeight="1">
      <c r="A12" s="11" t="s">
        <v>25</v>
      </c>
      <c r="B12" s="11" t="s">
        <v>6</v>
      </c>
      <c r="C12" s="73" t="s">
        <v>26</v>
      </c>
      <c r="D12" s="74"/>
      <c r="E12" s="74"/>
      <c r="F12" s="74"/>
      <c r="G12" s="75"/>
    </row>
    <row r="13" spans="1:7" ht="39.75" customHeight="1">
      <c r="A13" s="12">
        <v>1</v>
      </c>
      <c r="B13" s="12" t="s">
        <v>1</v>
      </c>
      <c r="C13" s="13" t="s">
        <v>28</v>
      </c>
      <c r="D13" s="14" t="s">
        <v>8</v>
      </c>
      <c r="E13" s="16"/>
      <c r="F13" s="15">
        <v>0.338</v>
      </c>
      <c r="G13" s="16"/>
    </row>
    <row r="14" spans="1:7" ht="39.75" customHeight="1">
      <c r="A14" s="12">
        <v>2</v>
      </c>
      <c r="B14" s="12" t="s">
        <v>85</v>
      </c>
      <c r="C14" s="13" t="s">
        <v>58</v>
      </c>
      <c r="D14" s="14" t="s">
        <v>56</v>
      </c>
      <c r="E14" s="16"/>
      <c r="F14" s="15">
        <v>15</v>
      </c>
      <c r="G14" s="16"/>
    </row>
    <row r="15" spans="1:7" ht="39.75" customHeight="1" thickBot="1">
      <c r="A15" s="12">
        <v>3</v>
      </c>
      <c r="B15" s="12" t="s">
        <v>85</v>
      </c>
      <c r="C15" s="13" t="s">
        <v>57</v>
      </c>
      <c r="D15" s="14" t="s">
        <v>56</v>
      </c>
      <c r="E15" s="16"/>
      <c r="F15" s="15">
        <v>22</v>
      </c>
      <c r="G15" s="16"/>
    </row>
    <row r="16" spans="1:7" ht="39.75" customHeight="1" thickBot="1">
      <c r="A16" s="68" t="s">
        <v>11</v>
      </c>
      <c r="B16" s="69"/>
      <c r="C16" s="69"/>
      <c r="D16" s="69"/>
      <c r="E16" s="69"/>
      <c r="F16" s="70"/>
      <c r="G16" s="17"/>
    </row>
    <row r="17" spans="1:7" ht="39.75" customHeight="1">
      <c r="A17" s="11" t="s">
        <v>36</v>
      </c>
      <c r="B17" s="11" t="s">
        <v>3</v>
      </c>
      <c r="C17" s="73" t="s">
        <v>35</v>
      </c>
      <c r="D17" s="74"/>
      <c r="E17" s="74"/>
      <c r="F17" s="74"/>
      <c r="G17" s="75"/>
    </row>
    <row r="18" spans="1:7" ht="59.25" customHeight="1">
      <c r="A18" s="7">
        <v>4</v>
      </c>
      <c r="B18" s="21" t="s">
        <v>16</v>
      </c>
      <c r="C18" s="22" t="s">
        <v>82</v>
      </c>
      <c r="D18" s="14" t="s">
        <v>2</v>
      </c>
      <c r="E18" s="16"/>
      <c r="F18" s="15">
        <f>ROUND(F30*1.05,1)</f>
        <v>207.2</v>
      </c>
      <c r="G18" s="16"/>
    </row>
    <row r="19" spans="1:7" ht="39.75" customHeight="1">
      <c r="A19" s="7">
        <v>5</v>
      </c>
      <c r="B19" s="21" t="s">
        <v>16</v>
      </c>
      <c r="C19" s="22" t="s">
        <v>83</v>
      </c>
      <c r="D19" s="14" t="s">
        <v>2</v>
      </c>
      <c r="E19" s="16"/>
      <c r="F19" s="15">
        <f>ROUND(F29*1.025,1)</f>
        <v>2098.9</v>
      </c>
      <c r="G19" s="16"/>
    </row>
    <row r="20" spans="1:7" ht="39.75" customHeight="1">
      <c r="A20" s="7">
        <v>6</v>
      </c>
      <c r="B20" s="21" t="s">
        <v>19</v>
      </c>
      <c r="C20" s="23" t="s">
        <v>49</v>
      </c>
      <c r="D20" s="14" t="s">
        <v>2</v>
      </c>
      <c r="E20" s="16"/>
      <c r="F20" s="15">
        <f>ROUND((F30+F29)*1.025,1)</f>
        <v>2301.2</v>
      </c>
      <c r="G20" s="16"/>
    </row>
    <row r="21" spans="1:7" ht="39.75" customHeight="1">
      <c r="A21" s="7">
        <v>7</v>
      </c>
      <c r="B21" s="21" t="s">
        <v>19</v>
      </c>
      <c r="C21" s="23" t="s">
        <v>50</v>
      </c>
      <c r="D21" s="14" t="s">
        <v>2</v>
      </c>
      <c r="E21" s="16"/>
      <c r="F21" s="15">
        <f>ROUND(F29*1.0125,1)</f>
        <v>2073.3</v>
      </c>
      <c r="G21" s="16"/>
    </row>
    <row r="22" spans="1:7" ht="39.75" customHeight="1">
      <c r="A22" s="7">
        <v>8</v>
      </c>
      <c r="B22" s="21" t="s">
        <v>19</v>
      </c>
      <c r="C22" s="23" t="s">
        <v>38</v>
      </c>
      <c r="D22" s="14" t="s">
        <v>2</v>
      </c>
      <c r="E22" s="16"/>
      <c r="F22" s="15">
        <f>ROUND((F29+F30)*1.025,1)</f>
        <v>2301.2</v>
      </c>
      <c r="G22" s="16"/>
    </row>
    <row r="23" spans="1:7" ht="39.75" customHeight="1">
      <c r="A23" s="7">
        <v>9</v>
      </c>
      <c r="B23" s="21" t="s">
        <v>19</v>
      </c>
      <c r="C23" s="23" t="s">
        <v>39</v>
      </c>
      <c r="D23" s="14" t="s">
        <v>2</v>
      </c>
      <c r="E23" s="16"/>
      <c r="F23" s="15">
        <f>ROUND(F29*1.0125,1)</f>
        <v>2073.3</v>
      </c>
      <c r="G23" s="16"/>
    </row>
    <row r="24" spans="1:7" ht="39.75" customHeight="1">
      <c r="A24" s="7">
        <v>10</v>
      </c>
      <c r="B24" s="21" t="s">
        <v>60</v>
      </c>
      <c r="C24" s="23" t="s">
        <v>84</v>
      </c>
      <c r="D24" s="14" t="s">
        <v>2</v>
      </c>
      <c r="E24" s="16"/>
      <c r="F24" s="15">
        <v>100</v>
      </c>
      <c r="G24" s="16"/>
    </row>
    <row r="25" spans="1:7" ht="39.75" customHeight="1">
      <c r="A25" s="7">
        <v>11</v>
      </c>
      <c r="B25" s="21" t="s">
        <v>15</v>
      </c>
      <c r="C25" s="23" t="s">
        <v>40</v>
      </c>
      <c r="D25" s="14" t="s">
        <v>2</v>
      </c>
      <c r="E25" s="16"/>
      <c r="F25" s="15">
        <f>ROUND(F30*1.05,1)</f>
        <v>207.2</v>
      </c>
      <c r="G25" s="16"/>
    </row>
    <row r="26" spans="1:7" ht="57.75" customHeight="1" thickBot="1">
      <c r="A26" s="7">
        <v>12</v>
      </c>
      <c r="B26" s="21" t="s">
        <v>20</v>
      </c>
      <c r="C26" s="23" t="s">
        <v>77</v>
      </c>
      <c r="D26" s="14" t="s">
        <v>48</v>
      </c>
      <c r="E26" s="16"/>
      <c r="F26" s="15">
        <f>(F29*0.075)+44</f>
        <v>197.5775</v>
      </c>
      <c r="G26" s="16"/>
    </row>
    <row r="27" spans="1:7" ht="39.75" customHeight="1" thickBot="1">
      <c r="A27" s="76" t="s">
        <v>14</v>
      </c>
      <c r="B27" s="77"/>
      <c r="C27" s="77"/>
      <c r="D27" s="77"/>
      <c r="E27" s="77"/>
      <c r="F27" s="78"/>
      <c r="G27" s="17"/>
    </row>
    <row r="28" spans="1:7" ht="39.75" customHeight="1">
      <c r="A28" s="11" t="s">
        <v>42</v>
      </c>
      <c r="B28" s="11" t="s">
        <v>7</v>
      </c>
      <c r="C28" s="79" t="s">
        <v>41</v>
      </c>
      <c r="D28" s="80"/>
      <c r="E28" s="80"/>
      <c r="F28" s="80"/>
      <c r="G28" s="81"/>
    </row>
    <row r="29" spans="1:7" ht="39.75" customHeight="1">
      <c r="A29" s="7">
        <v>13</v>
      </c>
      <c r="B29" s="21" t="s">
        <v>21</v>
      </c>
      <c r="C29" s="23" t="s">
        <v>43</v>
      </c>
      <c r="D29" s="24" t="s">
        <v>2</v>
      </c>
      <c r="E29" s="16"/>
      <c r="F29" s="15">
        <v>2047.7</v>
      </c>
      <c r="G29" s="16"/>
    </row>
    <row r="30" spans="1:7" ht="39.75" customHeight="1" thickBot="1">
      <c r="A30" s="7">
        <v>14</v>
      </c>
      <c r="B30" s="21" t="s">
        <v>21</v>
      </c>
      <c r="C30" s="23" t="s">
        <v>44</v>
      </c>
      <c r="D30" s="24" t="s">
        <v>2</v>
      </c>
      <c r="E30" s="16"/>
      <c r="F30" s="15">
        <f>171.35+2*13</f>
        <v>197.35</v>
      </c>
      <c r="G30" s="16"/>
    </row>
    <row r="31" spans="1:7" ht="39.75" customHeight="1" thickBot="1">
      <c r="A31" s="76" t="s">
        <v>13</v>
      </c>
      <c r="B31" s="77"/>
      <c r="C31" s="77"/>
      <c r="D31" s="77"/>
      <c r="E31" s="77"/>
      <c r="F31" s="78"/>
      <c r="G31" s="17"/>
    </row>
    <row r="32" spans="1:7" ht="24.75" customHeight="1">
      <c r="A32" s="11" t="s">
        <v>46</v>
      </c>
      <c r="B32" s="28" t="s">
        <v>4</v>
      </c>
      <c r="C32" s="79" t="s">
        <v>45</v>
      </c>
      <c r="D32" s="80"/>
      <c r="E32" s="80"/>
      <c r="F32" s="80"/>
      <c r="G32" s="81"/>
    </row>
    <row r="33" spans="1:7" ht="41.25" customHeight="1" thickBot="1">
      <c r="A33" s="12">
        <v>15</v>
      </c>
      <c r="B33" s="21" t="s">
        <v>5</v>
      </c>
      <c r="C33" s="25" t="s">
        <v>24</v>
      </c>
      <c r="D33" s="26" t="s">
        <v>22</v>
      </c>
      <c r="E33" s="16"/>
      <c r="F33" s="15">
        <v>702</v>
      </c>
      <c r="G33" s="16"/>
    </row>
    <row r="34" spans="1:7" ht="39.75" customHeight="1" thickBot="1">
      <c r="A34" s="68" t="s">
        <v>23</v>
      </c>
      <c r="B34" s="69"/>
      <c r="C34" s="69"/>
      <c r="D34" s="69"/>
      <c r="E34" s="69"/>
      <c r="F34" s="70"/>
      <c r="G34" s="17"/>
    </row>
    <row r="35" spans="1:7" ht="39.75" customHeight="1" thickBot="1">
      <c r="A35" s="71" t="s">
        <v>12</v>
      </c>
      <c r="B35" s="72"/>
      <c r="C35" s="72"/>
      <c r="D35" s="72"/>
      <c r="E35" s="72"/>
      <c r="F35" s="72"/>
      <c r="G35" s="27"/>
    </row>
  </sheetData>
  <sheetProtection/>
  <mergeCells count="14">
    <mergeCell ref="A2:G3"/>
    <mergeCell ref="A5:B5"/>
    <mergeCell ref="C5:D5"/>
    <mergeCell ref="A6:G7"/>
    <mergeCell ref="C9:E9"/>
    <mergeCell ref="C12:G12"/>
    <mergeCell ref="A34:F34"/>
    <mergeCell ref="A35:F35"/>
    <mergeCell ref="A16:F16"/>
    <mergeCell ref="C17:G17"/>
    <mergeCell ref="A27:F27"/>
    <mergeCell ref="C28:G28"/>
    <mergeCell ref="A31:F31"/>
    <mergeCell ref="C32:G32"/>
  </mergeCells>
  <printOptions horizontalCentered="1"/>
  <pageMargins left="0.984251968503937" right="0.35433070866141736" top="1.1811023622047245" bottom="0.1968503937007874" header="0.5118110236220472" footer="0.5118110236220472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6"/>
  <sheetViews>
    <sheetView tabSelected="1" view="pageBreakPreview" zoomScale="85" zoomScaleNormal="75" zoomScaleSheetLayoutView="85" zoomScalePageLayoutView="0" workbookViewId="0" topLeftCell="A10">
      <selection activeCell="F26" sqref="F26"/>
    </sheetView>
  </sheetViews>
  <sheetFormatPr defaultColWidth="9.00390625" defaultRowHeight="12.75"/>
  <cols>
    <col min="1" max="1" width="7.25390625" style="0" customWidth="1"/>
    <col min="2" max="2" width="15.375" style="0" customWidth="1"/>
    <col min="3" max="3" width="85.75390625" style="0" customWidth="1"/>
    <col min="4" max="4" width="12.75390625" style="0" customWidth="1"/>
    <col min="5" max="5" width="15.75390625" style="0" customWidth="1"/>
    <col min="6" max="6" width="14.75390625" style="0" customWidth="1"/>
    <col min="7" max="7" width="24.7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 customHeight="1">
      <c r="A2" s="82" t="s">
        <v>72</v>
      </c>
      <c r="B2" s="83"/>
      <c r="C2" s="83"/>
      <c r="D2" s="83"/>
      <c r="E2" s="83"/>
      <c r="F2" s="83"/>
      <c r="G2" s="83"/>
    </row>
    <row r="3" spans="1:7" ht="24" customHeight="1">
      <c r="A3" s="83"/>
      <c r="B3" s="83"/>
      <c r="C3" s="83"/>
      <c r="D3" s="83"/>
      <c r="E3" s="83"/>
      <c r="F3" s="83"/>
      <c r="G3" s="83"/>
    </row>
    <row r="4" spans="1:7" ht="12.75">
      <c r="A4" s="2"/>
      <c r="B4" s="2"/>
      <c r="C4" s="2"/>
      <c r="D4" s="2"/>
      <c r="E4" s="2"/>
      <c r="F4" s="2"/>
      <c r="G4" s="2"/>
    </row>
    <row r="5" spans="1:7" ht="18">
      <c r="A5" s="84" t="s">
        <v>17</v>
      </c>
      <c r="B5" s="84"/>
      <c r="C5" s="84" t="s">
        <v>51</v>
      </c>
      <c r="D5" s="84"/>
      <c r="E5" s="48"/>
      <c r="F5" s="48"/>
      <c r="G5" s="48"/>
    </row>
    <row r="6" spans="1:7" ht="12.75" customHeight="1">
      <c r="A6" s="85" t="s">
        <v>62</v>
      </c>
      <c r="B6" s="86"/>
      <c r="C6" s="86"/>
      <c r="D6" s="86"/>
      <c r="E6" s="86"/>
      <c r="F6" s="86"/>
      <c r="G6" s="86"/>
    </row>
    <row r="7" spans="1:7" ht="12.75">
      <c r="A7" s="86"/>
      <c r="B7" s="86"/>
      <c r="C7" s="86"/>
      <c r="D7" s="86"/>
      <c r="E7" s="86"/>
      <c r="F7" s="86"/>
      <c r="G7" s="86"/>
    </row>
    <row r="8" spans="1:7" ht="12" customHeight="1">
      <c r="A8" s="3"/>
      <c r="B8" s="3"/>
      <c r="C8" s="3"/>
      <c r="D8" s="3"/>
      <c r="E8" s="3"/>
      <c r="F8" s="3"/>
      <c r="G8" s="3"/>
    </row>
    <row r="9" spans="1:7" ht="30" customHeight="1" thickBot="1">
      <c r="A9" s="4"/>
      <c r="B9" s="3"/>
      <c r="C9" s="87" t="s">
        <v>18</v>
      </c>
      <c r="D9" s="87"/>
      <c r="E9" s="87"/>
      <c r="F9" s="3"/>
      <c r="G9" s="3"/>
    </row>
    <row r="10" spans="1:7" ht="30">
      <c r="A10" s="6" t="s">
        <v>0</v>
      </c>
      <c r="B10" s="18" t="s">
        <v>27</v>
      </c>
      <c r="C10" s="18" t="s">
        <v>9</v>
      </c>
      <c r="D10" s="19" t="s">
        <v>29</v>
      </c>
      <c r="E10" s="19" t="s">
        <v>30</v>
      </c>
      <c r="F10" s="18" t="s">
        <v>31</v>
      </c>
      <c r="G10" s="20" t="s">
        <v>10</v>
      </c>
    </row>
    <row r="11" spans="1:7" ht="15">
      <c r="A11" s="7">
        <v>1</v>
      </c>
      <c r="B11" s="8">
        <v>2</v>
      </c>
      <c r="C11" s="8">
        <v>3</v>
      </c>
      <c r="D11" s="8">
        <v>4</v>
      </c>
      <c r="E11" s="9">
        <v>5</v>
      </c>
      <c r="F11" s="10">
        <v>6</v>
      </c>
      <c r="G11" s="10">
        <v>7</v>
      </c>
    </row>
    <row r="12" spans="1:7" ht="30" customHeight="1">
      <c r="A12" s="11" t="s">
        <v>25</v>
      </c>
      <c r="B12" s="11" t="s">
        <v>6</v>
      </c>
      <c r="C12" s="73" t="s">
        <v>26</v>
      </c>
      <c r="D12" s="74"/>
      <c r="E12" s="74"/>
      <c r="F12" s="74"/>
      <c r="G12" s="75"/>
    </row>
    <row r="13" spans="1:7" ht="39.75" customHeight="1">
      <c r="A13" s="12">
        <v>1</v>
      </c>
      <c r="B13" s="12" t="s">
        <v>1</v>
      </c>
      <c r="C13" s="13" t="s">
        <v>28</v>
      </c>
      <c r="D13" s="14" t="s">
        <v>8</v>
      </c>
      <c r="E13" s="16"/>
      <c r="F13" s="15">
        <v>0.582</v>
      </c>
      <c r="G13" s="16"/>
    </row>
    <row r="14" spans="1:7" ht="39.75" customHeight="1">
      <c r="A14" s="12">
        <v>2</v>
      </c>
      <c r="B14" s="12" t="s">
        <v>32</v>
      </c>
      <c r="C14" s="13" t="s">
        <v>34</v>
      </c>
      <c r="D14" s="14" t="s">
        <v>33</v>
      </c>
      <c r="E14" s="16"/>
      <c r="F14" s="15">
        <v>25</v>
      </c>
      <c r="G14" s="16"/>
    </row>
    <row r="15" spans="1:7" ht="39.75" customHeight="1" thickBot="1">
      <c r="A15" s="12">
        <v>3</v>
      </c>
      <c r="B15" s="12" t="s">
        <v>85</v>
      </c>
      <c r="C15" s="13" t="s">
        <v>57</v>
      </c>
      <c r="D15" s="14" t="s">
        <v>56</v>
      </c>
      <c r="E15" s="16"/>
      <c r="F15" s="15">
        <v>10</v>
      </c>
      <c r="G15" s="16"/>
    </row>
    <row r="16" spans="1:7" ht="32.25" customHeight="1" thickBot="1">
      <c r="A16" s="68" t="s">
        <v>11</v>
      </c>
      <c r="B16" s="69"/>
      <c r="C16" s="69"/>
      <c r="D16" s="69"/>
      <c r="E16" s="69"/>
      <c r="F16" s="70"/>
      <c r="G16" s="17"/>
    </row>
    <row r="17" spans="1:7" ht="39" customHeight="1">
      <c r="A17" s="11" t="s">
        <v>36</v>
      </c>
      <c r="B17" s="11" t="s">
        <v>3</v>
      </c>
      <c r="C17" s="73" t="s">
        <v>35</v>
      </c>
      <c r="D17" s="74"/>
      <c r="E17" s="74"/>
      <c r="F17" s="74"/>
      <c r="G17" s="75"/>
    </row>
    <row r="18" spans="1:7" ht="52.5" customHeight="1">
      <c r="A18" s="7">
        <v>4</v>
      </c>
      <c r="B18" s="21" t="s">
        <v>16</v>
      </c>
      <c r="C18" s="22" t="s">
        <v>82</v>
      </c>
      <c r="D18" s="14" t="s">
        <v>2</v>
      </c>
      <c r="E18" s="16"/>
      <c r="F18" s="15">
        <f>ROUND(F30*1.05,1)</f>
        <v>225.6</v>
      </c>
      <c r="G18" s="16"/>
    </row>
    <row r="19" spans="1:7" ht="39.75" customHeight="1">
      <c r="A19" s="7">
        <v>5</v>
      </c>
      <c r="B19" s="21" t="s">
        <v>16</v>
      </c>
      <c r="C19" s="22" t="s">
        <v>83</v>
      </c>
      <c r="D19" s="14" t="s">
        <v>2</v>
      </c>
      <c r="E19" s="16"/>
      <c r="F19" s="15">
        <f>ROUND(F29*1.025,1)</f>
        <v>1767</v>
      </c>
      <c r="G19" s="16"/>
    </row>
    <row r="20" spans="1:7" ht="39.75" customHeight="1">
      <c r="A20" s="7">
        <v>6</v>
      </c>
      <c r="B20" s="21" t="s">
        <v>19</v>
      </c>
      <c r="C20" s="23" t="s">
        <v>52</v>
      </c>
      <c r="D20" s="14" t="s">
        <v>2</v>
      </c>
      <c r="E20" s="16"/>
      <c r="F20" s="15">
        <f>ROUND((F30+F29)*1.025,1)</f>
        <v>1987.3</v>
      </c>
      <c r="G20" s="16"/>
    </row>
    <row r="21" spans="1:7" ht="39.75" customHeight="1">
      <c r="A21" s="7">
        <v>7</v>
      </c>
      <c r="B21" s="21" t="s">
        <v>19</v>
      </c>
      <c r="C21" s="23" t="s">
        <v>53</v>
      </c>
      <c r="D21" s="14" t="s">
        <v>2</v>
      </c>
      <c r="E21" s="16"/>
      <c r="F21" s="15">
        <f>ROUND(F29*1.0125,1)</f>
        <v>1745.5</v>
      </c>
      <c r="G21" s="16"/>
    </row>
    <row r="22" spans="1:7" ht="39.75" customHeight="1">
      <c r="A22" s="7">
        <v>8</v>
      </c>
      <c r="B22" s="21" t="s">
        <v>19</v>
      </c>
      <c r="C22" s="23" t="s">
        <v>38</v>
      </c>
      <c r="D22" s="14" t="s">
        <v>2</v>
      </c>
      <c r="E22" s="16"/>
      <c r="F22" s="15">
        <f>ROUND((F29+F30)*1.025,1)</f>
        <v>1987.3</v>
      </c>
      <c r="G22" s="16"/>
    </row>
    <row r="23" spans="1:7" ht="39.75" customHeight="1">
      <c r="A23" s="7">
        <v>9</v>
      </c>
      <c r="B23" s="21" t="s">
        <v>19</v>
      </c>
      <c r="C23" s="23" t="s">
        <v>39</v>
      </c>
      <c r="D23" s="14" t="s">
        <v>2</v>
      </c>
      <c r="E23" s="16"/>
      <c r="F23" s="15">
        <f>ROUND(F29*1.0125,1)</f>
        <v>1745.5</v>
      </c>
      <c r="G23" s="16"/>
    </row>
    <row r="24" spans="1:7" ht="39.75" customHeight="1">
      <c r="A24" s="7">
        <v>10</v>
      </c>
      <c r="B24" s="21" t="s">
        <v>60</v>
      </c>
      <c r="C24" s="23" t="s">
        <v>84</v>
      </c>
      <c r="D24" s="14" t="s">
        <v>2</v>
      </c>
      <c r="E24" s="16"/>
      <c r="F24" s="15">
        <v>100</v>
      </c>
      <c r="G24" s="16"/>
    </row>
    <row r="25" spans="1:7" ht="39.75" customHeight="1">
      <c r="A25" s="7">
        <v>11</v>
      </c>
      <c r="B25" s="21" t="s">
        <v>15</v>
      </c>
      <c r="C25" s="23" t="s">
        <v>40</v>
      </c>
      <c r="D25" s="14" t="s">
        <v>2</v>
      </c>
      <c r="E25" s="16"/>
      <c r="F25" s="15">
        <f>ROUND(F30*1.05,1)</f>
        <v>225.6</v>
      </c>
      <c r="G25" s="16"/>
    </row>
    <row r="26" spans="1:7" ht="51" customHeight="1" thickBot="1">
      <c r="A26" s="7">
        <v>12</v>
      </c>
      <c r="B26" s="21" t="s">
        <v>20</v>
      </c>
      <c r="C26" s="23" t="s">
        <v>77</v>
      </c>
      <c r="D26" s="14" t="s">
        <v>48</v>
      </c>
      <c r="E26" s="16"/>
      <c r="F26" s="15">
        <f>(F29*0.075)+26.9</f>
        <v>156.19625</v>
      </c>
      <c r="G26" s="16"/>
    </row>
    <row r="27" spans="1:7" ht="30" customHeight="1" thickBot="1">
      <c r="A27" s="76" t="s">
        <v>14</v>
      </c>
      <c r="B27" s="77"/>
      <c r="C27" s="77"/>
      <c r="D27" s="77"/>
      <c r="E27" s="77"/>
      <c r="F27" s="78"/>
      <c r="G27" s="17"/>
    </row>
    <row r="28" spans="1:7" ht="30" customHeight="1">
      <c r="A28" s="11" t="s">
        <v>42</v>
      </c>
      <c r="B28" s="11" t="s">
        <v>7</v>
      </c>
      <c r="C28" s="79" t="s">
        <v>41</v>
      </c>
      <c r="D28" s="80"/>
      <c r="E28" s="80"/>
      <c r="F28" s="80"/>
      <c r="G28" s="81"/>
    </row>
    <row r="29" spans="1:7" ht="39.75" customHeight="1">
      <c r="A29" s="7">
        <v>13</v>
      </c>
      <c r="B29" s="21" t="s">
        <v>21</v>
      </c>
      <c r="C29" s="23" t="s">
        <v>43</v>
      </c>
      <c r="D29" s="24" t="s">
        <v>2</v>
      </c>
      <c r="E29" s="16"/>
      <c r="F29" s="15">
        <v>1723.95</v>
      </c>
      <c r="G29" s="16"/>
    </row>
    <row r="30" spans="1:7" ht="39.75" customHeight="1" thickBot="1">
      <c r="A30" s="7">
        <v>14</v>
      </c>
      <c r="B30" s="21" t="s">
        <v>21</v>
      </c>
      <c r="C30" s="23" t="s">
        <v>44</v>
      </c>
      <c r="D30" s="24" t="s">
        <v>2</v>
      </c>
      <c r="E30" s="16"/>
      <c r="F30" s="15">
        <f>188.85+26</f>
        <v>214.85</v>
      </c>
      <c r="G30" s="16"/>
    </row>
    <row r="31" spans="1:7" ht="31.5" customHeight="1" thickBot="1">
      <c r="A31" s="76" t="s">
        <v>13</v>
      </c>
      <c r="B31" s="77"/>
      <c r="C31" s="77"/>
      <c r="D31" s="77"/>
      <c r="E31" s="77"/>
      <c r="F31" s="78"/>
      <c r="G31" s="17"/>
    </row>
    <row r="32" spans="1:7" ht="30" customHeight="1">
      <c r="A32" s="11" t="s">
        <v>46</v>
      </c>
      <c r="B32" s="28" t="s">
        <v>4</v>
      </c>
      <c r="C32" s="79" t="s">
        <v>45</v>
      </c>
      <c r="D32" s="80"/>
      <c r="E32" s="80"/>
      <c r="F32" s="80"/>
      <c r="G32" s="81"/>
    </row>
    <row r="33" spans="1:7" ht="39.75" customHeight="1">
      <c r="A33" s="12">
        <v>15</v>
      </c>
      <c r="B33" s="21" t="s">
        <v>5</v>
      </c>
      <c r="C33" s="25" t="s">
        <v>24</v>
      </c>
      <c r="D33" s="26" t="s">
        <v>22</v>
      </c>
      <c r="E33" s="16"/>
      <c r="F33" s="15">
        <v>1168</v>
      </c>
      <c r="G33" s="16"/>
    </row>
    <row r="34" spans="1:7" ht="39.75" customHeight="1" thickBot="1">
      <c r="A34" s="12">
        <v>16</v>
      </c>
      <c r="B34" s="21" t="s">
        <v>59</v>
      </c>
      <c r="C34" s="25" t="s">
        <v>47</v>
      </c>
      <c r="D34" s="26" t="s">
        <v>33</v>
      </c>
      <c r="E34" s="16"/>
      <c r="F34" s="15">
        <v>25</v>
      </c>
      <c r="G34" s="16"/>
    </row>
    <row r="35" spans="1:7" ht="37.5" customHeight="1" thickBot="1">
      <c r="A35" s="68" t="s">
        <v>23</v>
      </c>
      <c r="B35" s="69"/>
      <c r="C35" s="69"/>
      <c r="D35" s="69"/>
      <c r="E35" s="69"/>
      <c r="F35" s="70"/>
      <c r="G35" s="17"/>
    </row>
    <row r="36" spans="1:7" ht="37.5" customHeight="1" thickBot="1">
      <c r="A36" s="71" t="s">
        <v>12</v>
      </c>
      <c r="B36" s="72"/>
      <c r="C36" s="72"/>
      <c r="D36" s="72"/>
      <c r="E36" s="72"/>
      <c r="F36" s="72"/>
      <c r="G36" s="27"/>
    </row>
  </sheetData>
  <sheetProtection/>
  <mergeCells count="14">
    <mergeCell ref="A2:G3"/>
    <mergeCell ref="A5:B5"/>
    <mergeCell ref="C5:D5"/>
    <mergeCell ref="A6:G7"/>
    <mergeCell ref="C9:E9"/>
    <mergeCell ref="C12:G12"/>
    <mergeCell ref="A35:F35"/>
    <mergeCell ref="A36:F36"/>
    <mergeCell ref="A16:F16"/>
    <mergeCell ref="C17:G17"/>
    <mergeCell ref="A27:F27"/>
    <mergeCell ref="C28:G28"/>
    <mergeCell ref="A31:F31"/>
    <mergeCell ref="C32:G32"/>
  </mergeCells>
  <printOptions horizontalCentered="1"/>
  <pageMargins left="0.984251968503937" right="0.35433070866141736" top="1.1811023622047245" bottom="0.1968503937007874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na dojazdy do mostu w Nowogrodzie Bobrz.</dc:title>
  <dc:subject/>
  <dc:creator>Paweł Stefańczyk</dc:creator>
  <cp:keywords/>
  <dc:description/>
  <cp:lastModifiedBy>Paweł</cp:lastModifiedBy>
  <cp:lastPrinted>2013-12-05T12:01:25Z</cp:lastPrinted>
  <dcterms:created xsi:type="dcterms:W3CDTF">2002-11-26T15:02:58Z</dcterms:created>
  <dcterms:modified xsi:type="dcterms:W3CDTF">2013-12-05T12:01:51Z</dcterms:modified>
  <cp:category/>
  <cp:version/>
  <cp:contentType/>
  <cp:contentStatus/>
</cp:coreProperties>
</file>